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3"/>
  </bookViews>
  <sheets>
    <sheet name="別紙2　Ｈ１７" sheetId="1" r:id="rId1"/>
    <sheet name="別紙2　Ｈ１８" sheetId="2" r:id="rId2"/>
    <sheet name="別紙2　Ｈ１９" sheetId="3" r:id="rId3"/>
    <sheet name="別紙2　Ｈ２０" sheetId="4" r:id="rId4"/>
  </sheets>
  <definedNames/>
  <calcPr fullCalcOnLoad="1"/>
</workbook>
</file>

<file path=xl/sharedStrings.xml><?xml version="1.0" encoding="utf-8"?>
<sst xmlns="http://schemas.openxmlformats.org/spreadsheetml/2006/main" count="215" uniqueCount="57">
  <si>
    <t>子どもの館</t>
  </si>
  <si>
    <t>積算基礎</t>
  </si>
  <si>
    <t>１．その他必要な項目は、各自で設定してください。</t>
  </si>
  <si>
    <t>２．二施設全体にかかる項目で分けられないものについては、項目名に「（共通）」と入れ、子どもの館の欄に記入してください。</t>
  </si>
  <si>
    <t>（単位：千円）</t>
  </si>
  <si>
    <t>（仮称）子育て支援プラザ</t>
  </si>
  <si>
    <t>項　　目</t>
  </si>
  <si>
    <t>合　計</t>
  </si>
  <si>
    <t>金　額</t>
  </si>
  <si>
    <t>施設管理業務経費（小計）</t>
  </si>
  <si>
    <t>その他経費（小計）</t>
  </si>
  <si>
    <t>人件費</t>
  </si>
  <si>
    <t>光熱水費</t>
  </si>
  <si>
    <t>企画・運営業務（小計）</t>
  </si>
  <si>
    <t>支出合計</t>
  </si>
  <si>
    <t>電　　　気：
水　　　道：
空調熱源：</t>
  </si>
  <si>
    <t>共益費</t>
  </si>
  <si>
    <t>※</t>
  </si>
  <si>
    <t>資料Ｓ－０１</t>
  </si>
  <si>
    <t>清掃・警備・保守</t>
  </si>
  <si>
    <t>資料Ｓ－０２</t>
  </si>
  <si>
    <t>資料Ｓ－０３</t>
  </si>
  <si>
    <t>館長年間委託料</t>
  </si>
  <si>
    <t>支　　出　　項　　目　　詳　　細　　（平成１８年度）</t>
  </si>
  <si>
    <t>カズ山本氏
現契約額×1.2 従来業務（年２４回）に加えて、支援プラザに年５回派遣</t>
  </si>
  <si>
    <t>電　　　気：仕様書Ｈ１５年度実績より
水　　　道：
空調熱源：</t>
  </si>
  <si>
    <t>企画事業</t>
  </si>
  <si>
    <t>資料Ｓ－１１</t>
  </si>
  <si>
    <t>資料Ｓ－１２</t>
  </si>
  <si>
    <t>広告宣伝費</t>
  </si>
  <si>
    <t>資料Ｓ－１３</t>
  </si>
  <si>
    <t>資料Ｓ－０５</t>
  </si>
  <si>
    <t>旅費交通費</t>
  </si>
  <si>
    <t>器具什器費</t>
  </si>
  <si>
    <t>修繕費</t>
  </si>
  <si>
    <t>通信運搬費</t>
  </si>
  <si>
    <t>損害保険料</t>
  </si>
  <si>
    <t>H15年実績よりボランティア交通費と推測される分5,000千円を減じたもの</t>
  </si>
  <si>
    <t>H15年実績より</t>
  </si>
  <si>
    <t>子どもの館と同等</t>
  </si>
  <si>
    <t>機器類が子どもの館の１／１０程度と評価して修繕費も１／１０</t>
  </si>
  <si>
    <t>来場者数が子どもの館の２／５として算出</t>
  </si>
  <si>
    <t>雑費</t>
  </si>
  <si>
    <t>H15年度実績</t>
  </si>
  <si>
    <t>H15年度実績</t>
  </si>
  <si>
    <t>消耗品費</t>
  </si>
  <si>
    <t>資料Ｓ－２１</t>
  </si>
  <si>
    <t>支　　出　　項　　目　　詳　　細　　（平成１９年度）</t>
  </si>
  <si>
    <t>資料Ｓ－２２</t>
  </si>
  <si>
    <t>支　　出　　項　　目　　詳　　細　　（平成２０年度）</t>
  </si>
  <si>
    <t>資料Ｓ－２３</t>
  </si>
  <si>
    <t>支　　出　　項　　目　　詳　　細　　（平成１７年度）</t>
  </si>
  <si>
    <t>電　　　気：    677×12ヶ月   (仕様書より)
水　　　道：    257×12ヶ月   (仕様書より)
空調熱源： 1,114×12ヶ月   (仕様書より)</t>
  </si>
  <si>
    <t>Ｈ１８年の３／１２</t>
  </si>
  <si>
    <t>Ｈ１８年の３／１２</t>
  </si>
  <si>
    <t>Ｈ１８年の３／１２</t>
  </si>
  <si>
    <t>資料Ｓ－０４ 初年度は、オープニング告知のためと単館広告のためコスト高になっている。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</si>
</sst>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_ "/>
  </numFmts>
  <fonts count="12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2"/>
      <name val="ＭＳ ゴシック"/>
      <family val="3"/>
    </font>
    <font>
      <sz val="12"/>
      <name val="ＭＳ 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10"/>
      <name val="ＭＳ 明朝"/>
      <family val="1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73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 style="thin"/>
      <bottom style="double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 style="dotted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 style="thin"/>
    </border>
    <border>
      <left style="thin"/>
      <right style="thin"/>
      <top style="dotted"/>
      <bottom>
        <color indexed="63"/>
      </bottom>
    </border>
    <border>
      <left style="thin"/>
      <right style="thin"/>
      <top style="double"/>
      <bottom style="medium"/>
    </border>
    <border>
      <left style="thin"/>
      <right style="medium"/>
      <top style="double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dotted"/>
    </border>
    <border>
      <left style="thin"/>
      <right style="medium"/>
      <top style="dotted"/>
      <bottom style="dotted"/>
    </border>
    <border>
      <left style="thin"/>
      <right style="medium"/>
      <top style="dotted"/>
      <bottom style="thin"/>
    </border>
    <border>
      <left style="thin"/>
      <right style="medium"/>
      <top style="thin"/>
      <bottom style="thin"/>
    </border>
    <border>
      <left style="thin"/>
      <right style="medium"/>
      <top style="dotted"/>
      <bottom>
        <color indexed="63"/>
      </bottom>
    </border>
    <border>
      <left style="thin"/>
      <right style="medium"/>
      <top style="double"/>
      <bottom style="medium"/>
    </border>
    <border>
      <left style="medium"/>
      <right style="medium"/>
      <top style="double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dotted"/>
    </border>
    <border>
      <left style="medium"/>
      <right style="medium"/>
      <top style="dotted"/>
      <bottom style="dotted"/>
    </border>
    <border>
      <left style="medium"/>
      <right style="medium"/>
      <top style="dotted"/>
      <bottom style="thin"/>
    </border>
    <border>
      <left style="medium"/>
      <right style="medium"/>
      <top style="thin"/>
      <bottom style="thin"/>
    </border>
    <border>
      <left style="medium"/>
      <right style="medium"/>
      <top style="dotted"/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thin"/>
    </border>
    <border>
      <left style="medium"/>
      <right style="thin"/>
      <top style="thin"/>
      <bottom style="dotted"/>
    </border>
    <border>
      <left style="medium"/>
      <right style="thin"/>
      <top style="dotted"/>
      <bottom style="dotted"/>
    </border>
    <border>
      <left style="medium"/>
      <right style="thin"/>
      <top style="dotted"/>
      <bottom style="thin"/>
    </border>
    <border>
      <left style="medium"/>
      <right style="thin"/>
      <top style="thin"/>
      <bottom style="thin"/>
    </border>
    <border>
      <left style="medium"/>
      <right style="thin"/>
      <top style="dotted"/>
      <bottom>
        <color indexed="63"/>
      </bottom>
    </border>
    <border diagonalDown="1">
      <left style="medium"/>
      <right style="thin"/>
      <top style="thin"/>
      <bottom style="double"/>
      <diagonal style="thin"/>
    </border>
    <border>
      <left style="medium"/>
      <right style="thin"/>
      <top style="double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8" fillId="0" borderId="11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0" fontId="10" fillId="0" borderId="22" xfId="0" applyFont="1" applyBorder="1" applyAlignment="1">
      <alignment horizontal="left" vertical="center"/>
    </xf>
    <xf numFmtId="0" fontId="10" fillId="0" borderId="23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/>
    </xf>
    <xf numFmtId="0" fontId="10" fillId="0" borderId="25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0" borderId="26" xfId="0" applyFont="1" applyBorder="1" applyAlignment="1">
      <alignment horizontal="left" vertical="center"/>
    </xf>
    <xf numFmtId="0" fontId="10" fillId="0" borderId="22" xfId="0" applyFont="1" applyBorder="1" applyAlignment="1">
      <alignment horizontal="left" vertical="center" wrapText="1"/>
    </xf>
    <xf numFmtId="177" fontId="6" fillId="0" borderId="27" xfId="0" applyNumberFormat="1" applyFont="1" applyBorder="1" applyAlignment="1">
      <alignment horizontal="right" vertical="center"/>
    </xf>
    <xf numFmtId="177" fontId="6" fillId="0" borderId="28" xfId="0" applyNumberFormat="1" applyFont="1" applyBorder="1" applyAlignment="1">
      <alignment horizontal="right" vertical="center"/>
    </xf>
    <xf numFmtId="177" fontId="6" fillId="0" borderId="29" xfId="0" applyNumberFormat="1" applyFont="1" applyBorder="1" applyAlignment="1">
      <alignment horizontal="right" vertical="center"/>
    </xf>
    <xf numFmtId="177" fontId="6" fillId="0" borderId="30" xfId="0" applyNumberFormat="1" applyFont="1" applyBorder="1" applyAlignment="1">
      <alignment horizontal="right" vertical="center"/>
    </xf>
    <xf numFmtId="177" fontId="6" fillId="0" borderId="31" xfId="0" applyNumberFormat="1" applyFont="1" applyBorder="1" applyAlignment="1">
      <alignment horizontal="right" vertical="center"/>
    </xf>
    <xf numFmtId="177" fontId="6" fillId="0" borderId="32" xfId="0" applyNumberFormat="1" applyFont="1" applyBorder="1" applyAlignment="1">
      <alignment horizontal="right" vertical="center"/>
    </xf>
    <xf numFmtId="177" fontId="6" fillId="0" borderId="33" xfId="0" applyNumberFormat="1" applyFont="1" applyBorder="1" applyAlignment="1">
      <alignment horizontal="right" vertical="center"/>
    </xf>
    <xf numFmtId="177" fontId="6" fillId="0" borderId="34" xfId="0" applyNumberFormat="1" applyFont="1" applyBorder="1" applyAlignment="1">
      <alignment horizontal="right" vertical="center"/>
    </xf>
    <xf numFmtId="177" fontId="6" fillId="0" borderId="35" xfId="0" applyNumberFormat="1" applyFont="1" applyBorder="1" applyAlignment="1">
      <alignment horizontal="right" vertical="center"/>
    </xf>
    <xf numFmtId="177" fontId="7" fillId="0" borderId="36" xfId="0" applyNumberFormat="1" applyFont="1" applyBorder="1" applyAlignment="1">
      <alignment horizontal="right" vertical="center"/>
    </xf>
    <xf numFmtId="177" fontId="7" fillId="0" borderId="2" xfId="0" applyNumberFormat="1" applyFont="1" applyBorder="1" applyAlignment="1">
      <alignment horizontal="right" vertical="center"/>
    </xf>
    <xf numFmtId="177" fontId="7" fillId="0" borderId="37" xfId="0" applyNumberFormat="1" applyFont="1" applyBorder="1" applyAlignment="1">
      <alignment horizontal="right" vertical="center"/>
    </xf>
    <xf numFmtId="177" fontId="7" fillId="0" borderId="38" xfId="0" applyNumberFormat="1" applyFont="1" applyBorder="1" applyAlignment="1">
      <alignment horizontal="right" vertical="center"/>
    </xf>
    <xf numFmtId="177" fontId="7" fillId="0" borderId="39" xfId="0" applyNumberFormat="1" applyFont="1" applyBorder="1" applyAlignment="1">
      <alignment horizontal="right" vertical="center"/>
    </xf>
    <xf numFmtId="177" fontId="7" fillId="0" borderId="40" xfId="0" applyNumberFormat="1" applyFont="1" applyBorder="1" applyAlignment="1">
      <alignment horizontal="right" vertical="center"/>
    </xf>
    <xf numFmtId="177" fontId="7" fillId="0" borderId="41" xfId="0" applyNumberFormat="1" applyFont="1" applyBorder="1" applyAlignment="1">
      <alignment horizontal="right" vertical="center"/>
    </xf>
    <xf numFmtId="177" fontId="7" fillId="0" borderId="42" xfId="0" applyNumberFormat="1" applyFont="1" applyBorder="1" applyAlignment="1">
      <alignment horizontal="right" vertical="center"/>
    </xf>
    <xf numFmtId="177" fontId="7" fillId="0" borderId="43" xfId="0" applyNumberFormat="1" applyFont="1" applyBorder="1" applyAlignment="1">
      <alignment horizontal="right" vertical="center"/>
    </xf>
    <xf numFmtId="177" fontId="7" fillId="0" borderId="44" xfId="0" applyNumberFormat="1" applyFont="1" applyBorder="1" applyAlignment="1">
      <alignment vertical="center"/>
    </xf>
    <xf numFmtId="177" fontId="7" fillId="0" borderId="45" xfId="0" applyNumberFormat="1" applyFont="1" applyBorder="1" applyAlignment="1">
      <alignment vertical="center"/>
    </xf>
    <xf numFmtId="177" fontId="7" fillId="0" borderId="46" xfId="0" applyNumberFormat="1" applyFont="1" applyBorder="1" applyAlignment="1">
      <alignment vertical="center"/>
    </xf>
    <xf numFmtId="177" fontId="7" fillId="0" borderId="47" xfId="0" applyNumberFormat="1" applyFont="1" applyBorder="1" applyAlignment="1">
      <alignment vertical="center"/>
    </xf>
    <xf numFmtId="177" fontId="7" fillId="0" borderId="48" xfId="0" applyNumberFormat="1" applyFont="1" applyBorder="1" applyAlignment="1">
      <alignment vertical="center"/>
    </xf>
    <xf numFmtId="177" fontId="7" fillId="0" borderId="49" xfId="0" applyNumberFormat="1" applyFont="1" applyBorder="1" applyAlignment="1">
      <alignment vertical="center"/>
    </xf>
    <xf numFmtId="177" fontId="7" fillId="0" borderId="5" xfId="0" applyNumberFormat="1" applyFont="1" applyBorder="1" applyAlignment="1">
      <alignment vertical="center"/>
    </xf>
    <xf numFmtId="177" fontId="7" fillId="0" borderId="50" xfId="0" applyNumberFormat="1" applyFont="1" applyBorder="1" applyAlignment="1">
      <alignment vertical="center"/>
    </xf>
    <xf numFmtId="177" fontId="7" fillId="0" borderId="51" xfId="0" applyNumberFormat="1" applyFont="1" applyBorder="1" applyAlignment="1">
      <alignment horizontal="right" vertical="center"/>
    </xf>
    <xf numFmtId="0" fontId="8" fillId="0" borderId="52" xfId="0" applyFont="1" applyBorder="1" applyAlignment="1">
      <alignment horizontal="left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left" vertical="center"/>
    </xf>
    <xf numFmtId="0" fontId="2" fillId="0" borderId="56" xfId="0" applyFont="1" applyBorder="1" applyAlignment="1">
      <alignment horizontal="left" vertical="center"/>
    </xf>
    <xf numFmtId="0" fontId="2" fillId="0" borderId="57" xfId="0" applyFont="1" applyBorder="1" applyAlignment="1">
      <alignment horizontal="left" vertical="center"/>
    </xf>
    <xf numFmtId="0" fontId="2" fillId="0" borderId="58" xfId="0" applyFont="1" applyBorder="1" applyAlignment="1">
      <alignment horizontal="left" vertical="center"/>
    </xf>
    <xf numFmtId="0" fontId="2" fillId="0" borderId="59" xfId="0" applyFont="1" applyBorder="1" applyAlignment="1">
      <alignment horizontal="left" vertical="center"/>
    </xf>
    <xf numFmtId="0" fontId="2" fillId="0" borderId="60" xfId="0" applyFont="1" applyBorder="1" applyAlignment="1">
      <alignment horizontal="left" vertical="center"/>
    </xf>
    <xf numFmtId="0" fontId="2" fillId="0" borderId="61" xfId="0" applyFont="1" applyBorder="1" applyAlignment="1">
      <alignment horizontal="left" vertical="center"/>
    </xf>
    <xf numFmtId="0" fontId="2" fillId="0" borderId="62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3295650</xdr:colOff>
      <xdr:row>0</xdr:row>
      <xdr:rowOff>28575</xdr:rowOff>
    </xdr:from>
    <xdr:to>
      <xdr:col>6</xdr:col>
      <xdr:colOff>4800600</xdr:colOff>
      <xdr:row>0</xdr:row>
      <xdr:rowOff>228600</xdr:rowOff>
    </xdr:to>
    <xdr:sp>
      <xdr:nvSpPr>
        <xdr:cNvPr id="1" name="Rectangle 1"/>
        <xdr:cNvSpPr>
          <a:spLocks/>
        </xdr:cNvSpPr>
      </xdr:nvSpPr>
      <xdr:spPr>
        <a:xfrm>
          <a:off x="13411200" y="28575"/>
          <a:ext cx="150495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様式Ⅱ－４－①（別紙２）</a:t>
          </a:r>
        </a:p>
      </xdr:txBody>
    </xdr:sp>
    <xdr:clientData/>
  </xdr:twoCellAnchor>
  <xdr:twoCellAnchor>
    <xdr:from>
      <xdr:col>6</xdr:col>
      <xdr:colOff>3295650</xdr:colOff>
      <xdr:row>0</xdr:row>
      <xdr:rowOff>28575</xdr:rowOff>
    </xdr:from>
    <xdr:to>
      <xdr:col>6</xdr:col>
      <xdr:colOff>4800600</xdr:colOff>
      <xdr:row>0</xdr:row>
      <xdr:rowOff>228600</xdr:rowOff>
    </xdr:to>
    <xdr:sp>
      <xdr:nvSpPr>
        <xdr:cNvPr id="2" name="Rectangle 2"/>
        <xdr:cNvSpPr>
          <a:spLocks/>
        </xdr:cNvSpPr>
      </xdr:nvSpPr>
      <xdr:spPr>
        <a:xfrm>
          <a:off x="13411200" y="28575"/>
          <a:ext cx="150495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様式Ⅱ－４－①（別紙２）</a:t>
          </a:r>
        </a:p>
      </xdr:txBody>
    </xdr:sp>
    <xdr:clientData/>
  </xdr:twoCellAnchor>
  <xdr:twoCellAnchor>
    <xdr:from>
      <xdr:col>6</xdr:col>
      <xdr:colOff>3295650</xdr:colOff>
      <xdr:row>0</xdr:row>
      <xdr:rowOff>28575</xdr:rowOff>
    </xdr:from>
    <xdr:to>
      <xdr:col>6</xdr:col>
      <xdr:colOff>4800600</xdr:colOff>
      <xdr:row>0</xdr:row>
      <xdr:rowOff>228600</xdr:rowOff>
    </xdr:to>
    <xdr:sp>
      <xdr:nvSpPr>
        <xdr:cNvPr id="3" name="Rectangle 3"/>
        <xdr:cNvSpPr>
          <a:spLocks/>
        </xdr:cNvSpPr>
      </xdr:nvSpPr>
      <xdr:spPr>
        <a:xfrm>
          <a:off x="13411200" y="28575"/>
          <a:ext cx="150495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様式Ⅱ－４－①（別紙２）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3295650</xdr:colOff>
      <xdr:row>0</xdr:row>
      <xdr:rowOff>28575</xdr:rowOff>
    </xdr:from>
    <xdr:to>
      <xdr:col>6</xdr:col>
      <xdr:colOff>4800600</xdr:colOff>
      <xdr:row>0</xdr:row>
      <xdr:rowOff>228600</xdr:rowOff>
    </xdr:to>
    <xdr:sp>
      <xdr:nvSpPr>
        <xdr:cNvPr id="1" name="Rectangle 1"/>
        <xdr:cNvSpPr>
          <a:spLocks/>
        </xdr:cNvSpPr>
      </xdr:nvSpPr>
      <xdr:spPr>
        <a:xfrm>
          <a:off x="13411200" y="28575"/>
          <a:ext cx="150495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様式Ⅱ－４－①（別紙２）</a:t>
          </a:r>
        </a:p>
      </xdr:txBody>
    </xdr:sp>
    <xdr:clientData/>
  </xdr:twoCellAnchor>
  <xdr:twoCellAnchor>
    <xdr:from>
      <xdr:col>6</xdr:col>
      <xdr:colOff>3295650</xdr:colOff>
      <xdr:row>0</xdr:row>
      <xdr:rowOff>28575</xdr:rowOff>
    </xdr:from>
    <xdr:to>
      <xdr:col>6</xdr:col>
      <xdr:colOff>4800600</xdr:colOff>
      <xdr:row>0</xdr:row>
      <xdr:rowOff>228600</xdr:rowOff>
    </xdr:to>
    <xdr:sp>
      <xdr:nvSpPr>
        <xdr:cNvPr id="2" name="Rectangle 2"/>
        <xdr:cNvSpPr>
          <a:spLocks/>
        </xdr:cNvSpPr>
      </xdr:nvSpPr>
      <xdr:spPr>
        <a:xfrm>
          <a:off x="13411200" y="28575"/>
          <a:ext cx="150495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様式Ⅱ－４－①（別紙２）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3295650</xdr:colOff>
      <xdr:row>0</xdr:row>
      <xdr:rowOff>28575</xdr:rowOff>
    </xdr:from>
    <xdr:to>
      <xdr:col>6</xdr:col>
      <xdr:colOff>4800600</xdr:colOff>
      <xdr:row>0</xdr:row>
      <xdr:rowOff>228600</xdr:rowOff>
    </xdr:to>
    <xdr:sp>
      <xdr:nvSpPr>
        <xdr:cNvPr id="1" name="Rectangle 1"/>
        <xdr:cNvSpPr>
          <a:spLocks/>
        </xdr:cNvSpPr>
      </xdr:nvSpPr>
      <xdr:spPr>
        <a:xfrm>
          <a:off x="13411200" y="28575"/>
          <a:ext cx="150495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様式Ⅱ－４－①（別紙２）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3295650</xdr:colOff>
      <xdr:row>0</xdr:row>
      <xdr:rowOff>28575</xdr:rowOff>
    </xdr:from>
    <xdr:to>
      <xdr:col>6</xdr:col>
      <xdr:colOff>4800600</xdr:colOff>
      <xdr:row>0</xdr:row>
      <xdr:rowOff>228600</xdr:rowOff>
    </xdr:to>
    <xdr:sp>
      <xdr:nvSpPr>
        <xdr:cNvPr id="1" name="Rectangle 1"/>
        <xdr:cNvSpPr>
          <a:spLocks/>
        </xdr:cNvSpPr>
      </xdr:nvSpPr>
      <xdr:spPr>
        <a:xfrm>
          <a:off x="13411200" y="28575"/>
          <a:ext cx="150495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様式Ⅱ－４－①（別紙２）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view="pageBreakPreview" zoomScale="60" zoomScaleNormal="75" workbookViewId="0" topLeftCell="A4">
      <selection activeCell="G29" sqref="G29"/>
    </sheetView>
  </sheetViews>
  <sheetFormatPr defaultColWidth="9.00390625" defaultRowHeight="13.5"/>
  <cols>
    <col min="1" max="1" width="3.375" style="1" customWidth="1"/>
    <col min="2" max="2" width="21.875" style="1" customWidth="1"/>
    <col min="3" max="4" width="14.625" style="1" customWidth="1"/>
    <col min="5" max="5" width="63.625" style="1" customWidth="1"/>
    <col min="6" max="6" width="14.625" style="1" customWidth="1"/>
    <col min="7" max="7" width="63.625" style="1" customWidth="1"/>
    <col min="8" max="16384" width="9.00390625" style="1" customWidth="1"/>
  </cols>
  <sheetData>
    <row r="1" spans="1:7" ht="18.75" customHeight="1">
      <c r="A1" s="72" t="s">
        <v>51</v>
      </c>
      <c r="B1" s="72"/>
      <c r="C1" s="72"/>
      <c r="D1" s="72"/>
      <c r="E1" s="72"/>
      <c r="F1" s="72"/>
      <c r="G1" s="72"/>
    </row>
    <row r="2" ht="15.75" customHeight="1" thickBot="1">
      <c r="G2" s="8" t="s">
        <v>4</v>
      </c>
    </row>
    <row r="3" spans="1:7" ht="18.75" customHeight="1">
      <c r="A3" s="73" t="s">
        <v>6</v>
      </c>
      <c r="B3" s="74"/>
      <c r="C3" s="77" t="s">
        <v>7</v>
      </c>
      <c r="D3" s="79" t="s">
        <v>5</v>
      </c>
      <c r="E3" s="80"/>
      <c r="F3" s="81" t="s">
        <v>0</v>
      </c>
      <c r="G3" s="82"/>
    </row>
    <row r="4" spans="1:7" ht="18.75" customHeight="1" thickBot="1">
      <c r="A4" s="75"/>
      <c r="B4" s="76"/>
      <c r="C4" s="78"/>
      <c r="D4" s="7" t="s">
        <v>8</v>
      </c>
      <c r="E4" s="4" t="s">
        <v>1</v>
      </c>
      <c r="F4" s="6" t="s">
        <v>8</v>
      </c>
      <c r="G4" s="5" t="s">
        <v>1</v>
      </c>
    </row>
    <row r="5" spans="1:7" ht="26.25" customHeight="1" thickTop="1">
      <c r="A5" s="64" t="s">
        <v>11</v>
      </c>
      <c r="B5" s="65"/>
      <c r="C5" s="34">
        <f aca="true" t="shared" si="0" ref="C5:C30">D5+F5</f>
        <v>16731.25</v>
      </c>
      <c r="D5" s="43">
        <f>66925/4</f>
        <v>16731.25</v>
      </c>
      <c r="E5" s="13" t="s">
        <v>54</v>
      </c>
      <c r="F5" s="60"/>
      <c r="G5" s="23"/>
    </row>
    <row r="6" spans="1:7" ht="26.25" customHeight="1">
      <c r="A6" s="66" t="s">
        <v>9</v>
      </c>
      <c r="B6" s="67"/>
      <c r="C6" s="35">
        <f t="shared" si="0"/>
        <v>3395</v>
      </c>
      <c r="D6" s="44">
        <f>SUM(D7:D17)</f>
        <v>3395</v>
      </c>
      <c r="E6" s="61"/>
      <c r="F6" s="52"/>
      <c r="G6" s="24"/>
    </row>
    <row r="7" spans="1:7" ht="26.25" customHeight="1">
      <c r="A7" s="2"/>
      <c r="B7" s="9" t="s">
        <v>19</v>
      </c>
      <c r="C7" s="36">
        <f t="shared" si="0"/>
        <v>2050</v>
      </c>
      <c r="D7" s="45">
        <f>8200/4</f>
        <v>2050</v>
      </c>
      <c r="E7" s="15" t="s">
        <v>54</v>
      </c>
      <c r="F7" s="53"/>
      <c r="G7" s="25"/>
    </row>
    <row r="8" spans="1:7" ht="26.25" customHeight="1">
      <c r="A8" s="2"/>
      <c r="B8" s="10" t="s">
        <v>22</v>
      </c>
      <c r="C8" s="37">
        <f t="shared" si="0"/>
        <v>0</v>
      </c>
      <c r="D8" s="46"/>
      <c r="E8" s="16"/>
      <c r="F8" s="54"/>
      <c r="G8" s="33"/>
    </row>
    <row r="9" spans="1:7" ht="26.25" customHeight="1">
      <c r="A9" s="2"/>
      <c r="B9" s="10" t="s">
        <v>32</v>
      </c>
      <c r="C9" s="37">
        <f t="shared" si="0"/>
        <v>400</v>
      </c>
      <c r="D9" s="46">
        <f>1600/4</f>
        <v>400</v>
      </c>
      <c r="E9" s="16" t="s">
        <v>54</v>
      </c>
      <c r="F9" s="54"/>
      <c r="G9" s="26"/>
    </row>
    <row r="10" spans="1:7" ht="26.25" customHeight="1">
      <c r="A10" s="2"/>
      <c r="B10" s="10" t="s">
        <v>45</v>
      </c>
      <c r="C10" s="37">
        <f t="shared" si="0"/>
        <v>300</v>
      </c>
      <c r="D10" s="46">
        <f>1200/4</f>
        <v>300</v>
      </c>
      <c r="E10" s="16" t="s">
        <v>54</v>
      </c>
      <c r="F10" s="54"/>
      <c r="G10" s="26"/>
    </row>
    <row r="11" spans="1:7" ht="26.25" customHeight="1">
      <c r="A11" s="2"/>
      <c r="B11" s="10" t="s">
        <v>33</v>
      </c>
      <c r="C11" s="37">
        <f t="shared" si="0"/>
        <v>145</v>
      </c>
      <c r="D11" s="46">
        <f>580/4</f>
        <v>145</v>
      </c>
      <c r="E11" s="16" t="s">
        <v>54</v>
      </c>
      <c r="F11" s="54"/>
      <c r="G11" s="26"/>
    </row>
    <row r="12" spans="1:7" ht="26.25" customHeight="1">
      <c r="A12" s="2"/>
      <c r="B12" s="10" t="s">
        <v>34</v>
      </c>
      <c r="C12" s="37">
        <f t="shared" si="0"/>
        <v>67.5</v>
      </c>
      <c r="D12" s="46">
        <f>270/4</f>
        <v>67.5</v>
      </c>
      <c r="E12" s="16" t="s">
        <v>54</v>
      </c>
      <c r="F12" s="54"/>
      <c r="G12" s="26"/>
    </row>
    <row r="13" spans="1:7" ht="26.25" customHeight="1">
      <c r="A13" s="2"/>
      <c r="B13" s="10" t="s">
        <v>35</v>
      </c>
      <c r="C13" s="37">
        <f t="shared" si="0"/>
        <v>337.5</v>
      </c>
      <c r="D13" s="46">
        <f>1350/4</f>
        <v>337.5</v>
      </c>
      <c r="E13" s="16" t="s">
        <v>54</v>
      </c>
      <c r="F13" s="54"/>
      <c r="G13" s="26"/>
    </row>
    <row r="14" spans="1:7" ht="26.25" customHeight="1">
      <c r="A14" s="2"/>
      <c r="B14" s="10" t="s">
        <v>36</v>
      </c>
      <c r="C14" s="37">
        <f t="shared" si="0"/>
        <v>95</v>
      </c>
      <c r="D14" s="46">
        <f>380/4</f>
        <v>95</v>
      </c>
      <c r="E14" s="16" t="s">
        <v>54</v>
      </c>
      <c r="F14" s="54"/>
      <c r="G14" s="26"/>
    </row>
    <row r="15" spans="1:7" ht="26.25" customHeight="1">
      <c r="A15" s="2"/>
      <c r="B15" s="10"/>
      <c r="C15" s="37">
        <f t="shared" si="0"/>
        <v>0</v>
      </c>
      <c r="D15" s="46"/>
      <c r="E15" s="16"/>
      <c r="F15" s="54"/>
      <c r="G15" s="26"/>
    </row>
    <row r="16" spans="1:7" ht="26.25" customHeight="1">
      <c r="A16" s="2"/>
      <c r="B16" s="10"/>
      <c r="C16" s="37">
        <f t="shared" si="0"/>
        <v>0</v>
      </c>
      <c r="D16" s="46"/>
      <c r="E16" s="16"/>
      <c r="F16" s="54"/>
      <c r="G16" s="26"/>
    </row>
    <row r="17" spans="1:7" ht="26.25" customHeight="1">
      <c r="A17" s="3"/>
      <c r="B17" s="11"/>
      <c r="C17" s="38">
        <f t="shared" si="0"/>
        <v>0</v>
      </c>
      <c r="D17" s="47"/>
      <c r="E17" s="17"/>
      <c r="F17" s="55"/>
      <c r="G17" s="27"/>
    </row>
    <row r="18" spans="1:7" ht="37.5" customHeight="1">
      <c r="A18" s="68" t="s">
        <v>12</v>
      </c>
      <c r="B18" s="69"/>
      <c r="C18" s="39">
        <f t="shared" si="0"/>
        <v>6144</v>
      </c>
      <c r="D18" s="48">
        <f>24576/4</f>
        <v>6144</v>
      </c>
      <c r="E18" s="18" t="s">
        <v>55</v>
      </c>
      <c r="F18" s="56"/>
      <c r="G18" s="28" t="s">
        <v>15</v>
      </c>
    </row>
    <row r="19" spans="1:7" ht="26.25" customHeight="1">
      <c r="A19" s="68" t="s">
        <v>13</v>
      </c>
      <c r="B19" s="69"/>
      <c r="C19" s="39">
        <f t="shared" si="0"/>
        <v>17821.25</v>
      </c>
      <c r="D19" s="48">
        <f>SUM(D20:D24)</f>
        <v>17821.25</v>
      </c>
      <c r="E19" s="19"/>
      <c r="F19" s="56"/>
      <c r="G19" s="29"/>
    </row>
    <row r="20" spans="1:7" ht="26.25" customHeight="1">
      <c r="A20" s="2"/>
      <c r="B20" s="9" t="s">
        <v>26</v>
      </c>
      <c r="C20" s="36">
        <f t="shared" si="0"/>
        <v>9332.25</v>
      </c>
      <c r="D20" s="45">
        <f>37329/4</f>
        <v>9332.25</v>
      </c>
      <c r="E20" s="15" t="s">
        <v>54</v>
      </c>
      <c r="F20" s="53"/>
      <c r="G20" s="25"/>
    </row>
    <row r="21" spans="1:7" ht="26.25" customHeight="1">
      <c r="A21" s="2"/>
      <c r="B21" s="10" t="s">
        <v>29</v>
      </c>
      <c r="C21" s="37">
        <f t="shared" si="0"/>
        <v>8489</v>
      </c>
      <c r="D21" s="46">
        <v>8489</v>
      </c>
      <c r="E21" s="16" t="s">
        <v>56</v>
      </c>
      <c r="F21" s="54"/>
      <c r="G21" s="26"/>
    </row>
    <row r="22" spans="1:7" ht="26.25" customHeight="1">
      <c r="A22" s="2"/>
      <c r="B22" s="10"/>
      <c r="C22" s="37">
        <f t="shared" si="0"/>
        <v>0</v>
      </c>
      <c r="D22" s="46"/>
      <c r="E22" s="16"/>
      <c r="F22" s="54"/>
      <c r="G22" s="26"/>
    </row>
    <row r="23" spans="1:7" ht="26.25" customHeight="1">
      <c r="A23" s="2"/>
      <c r="B23" s="10"/>
      <c r="C23" s="37">
        <f t="shared" si="0"/>
        <v>0</v>
      </c>
      <c r="D23" s="46"/>
      <c r="E23" s="16"/>
      <c r="F23" s="54"/>
      <c r="G23" s="26"/>
    </row>
    <row r="24" spans="1:7" ht="26.25" customHeight="1">
      <c r="A24" s="3"/>
      <c r="B24" s="11"/>
      <c r="C24" s="38">
        <f t="shared" si="0"/>
        <v>0</v>
      </c>
      <c r="D24" s="47"/>
      <c r="E24" s="17"/>
      <c r="F24" s="55"/>
      <c r="G24" s="27"/>
    </row>
    <row r="25" spans="1:7" ht="26.25" customHeight="1">
      <c r="A25" s="68" t="s">
        <v>10</v>
      </c>
      <c r="B25" s="69"/>
      <c r="C25" s="39">
        <f t="shared" si="0"/>
        <v>72</v>
      </c>
      <c r="D25" s="48">
        <f>SUM(D26:D29)</f>
        <v>72</v>
      </c>
      <c r="E25" s="19"/>
      <c r="F25" s="56"/>
      <c r="G25" s="29"/>
    </row>
    <row r="26" spans="1:7" ht="26.25" customHeight="1">
      <c r="A26" s="2"/>
      <c r="B26" s="9" t="s">
        <v>42</v>
      </c>
      <c r="C26" s="36">
        <f t="shared" si="0"/>
        <v>72</v>
      </c>
      <c r="D26" s="45">
        <f>288/4</f>
        <v>72</v>
      </c>
      <c r="E26" s="15" t="s">
        <v>53</v>
      </c>
      <c r="F26" s="53"/>
      <c r="G26" s="25"/>
    </row>
    <row r="27" spans="1:7" ht="26.25" customHeight="1">
      <c r="A27" s="2"/>
      <c r="B27" s="10"/>
      <c r="C27" s="37">
        <f t="shared" si="0"/>
        <v>0</v>
      </c>
      <c r="D27" s="46"/>
      <c r="E27" s="16"/>
      <c r="F27" s="54"/>
      <c r="G27" s="26"/>
    </row>
    <row r="28" spans="1:7" ht="26.25" customHeight="1">
      <c r="A28" s="2"/>
      <c r="B28" s="10"/>
      <c r="C28" s="37">
        <f t="shared" si="0"/>
        <v>0</v>
      </c>
      <c r="D28" s="46"/>
      <c r="E28" s="16"/>
      <c r="F28" s="54"/>
      <c r="G28" s="26"/>
    </row>
    <row r="29" spans="1:7" ht="26.25" customHeight="1">
      <c r="A29" s="2"/>
      <c r="B29" s="12"/>
      <c r="C29" s="40">
        <f t="shared" si="0"/>
        <v>0</v>
      </c>
      <c r="D29" s="49"/>
      <c r="E29" s="20"/>
      <c r="F29" s="57"/>
      <c r="G29" s="30"/>
    </row>
    <row r="30" spans="1:7" ht="26.25" customHeight="1" thickBot="1">
      <c r="A30" s="70" t="s">
        <v>16</v>
      </c>
      <c r="B30" s="71"/>
      <c r="C30" s="41">
        <f t="shared" si="0"/>
        <v>0</v>
      </c>
      <c r="D30" s="50"/>
      <c r="E30" s="21"/>
      <c r="F30" s="58"/>
      <c r="G30" s="31"/>
    </row>
    <row r="31" spans="1:7" ht="26.25" customHeight="1" thickBot="1" thickTop="1">
      <c r="A31" s="62" t="s">
        <v>14</v>
      </c>
      <c r="B31" s="63"/>
      <c r="C31" s="42">
        <v>44163</v>
      </c>
      <c r="D31" s="42">
        <v>44163</v>
      </c>
      <c r="E31" s="22"/>
      <c r="F31" s="59">
        <f>F25+F19+F18+F6+F5+F30</f>
        <v>0</v>
      </c>
      <c r="G31" s="32"/>
    </row>
    <row r="32" spans="1:2" ht="15.75" customHeight="1">
      <c r="A32" s="1" t="s">
        <v>17</v>
      </c>
      <c r="B32" s="1" t="s">
        <v>2</v>
      </c>
    </row>
    <row r="33" ht="15.75" customHeight="1">
      <c r="B33" s="1" t="s">
        <v>3</v>
      </c>
    </row>
  </sheetData>
  <mergeCells count="12">
    <mergeCell ref="A1:G1"/>
    <mergeCell ref="A3:B4"/>
    <mergeCell ref="C3:C4"/>
    <mergeCell ref="D3:E3"/>
    <mergeCell ref="F3:G3"/>
    <mergeCell ref="A31:B31"/>
    <mergeCell ref="A5:B5"/>
    <mergeCell ref="A6:B6"/>
    <mergeCell ref="A18:B18"/>
    <mergeCell ref="A25:B25"/>
    <mergeCell ref="A30:B30"/>
    <mergeCell ref="A19:B19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landscape" paperSize="8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3"/>
  <sheetViews>
    <sheetView view="pageBreakPreview" zoomScale="60" zoomScaleNormal="75" workbookViewId="0" topLeftCell="C1">
      <selection activeCell="A5" sqref="A5:B5"/>
    </sheetView>
  </sheetViews>
  <sheetFormatPr defaultColWidth="9.00390625" defaultRowHeight="13.5"/>
  <cols>
    <col min="1" max="1" width="3.375" style="1" customWidth="1"/>
    <col min="2" max="2" width="21.875" style="1" customWidth="1"/>
    <col min="3" max="4" width="14.625" style="1" customWidth="1"/>
    <col min="5" max="5" width="63.625" style="1" customWidth="1"/>
    <col min="6" max="6" width="14.625" style="1" customWidth="1"/>
    <col min="7" max="7" width="63.625" style="1" customWidth="1"/>
    <col min="8" max="16384" width="9.00390625" style="1" customWidth="1"/>
  </cols>
  <sheetData>
    <row r="1" spans="1:7" ht="18.75" customHeight="1">
      <c r="A1" s="72" t="s">
        <v>23</v>
      </c>
      <c r="B1" s="72"/>
      <c r="C1" s="72"/>
      <c r="D1" s="72"/>
      <c r="E1" s="72"/>
      <c r="F1" s="72"/>
      <c r="G1" s="72"/>
    </row>
    <row r="2" ht="15.75" customHeight="1" thickBot="1">
      <c r="G2" s="8" t="s">
        <v>4</v>
      </c>
    </row>
    <row r="3" spans="1:7" ht="18.75" customHeight="1">
      <c r="A3" s="73" t="s">
        <v>6</v>
      </c>
      <c r="B3" s="74"/>
      <c r="C3" s="77" t="s">
        <v>7</v>
      </c>
      <c r="D3" s="79" t="s">
        <v>5</v>
      </c>
      <c r="E3" s="80"/>
      <c r="F3" s="81" t="s">
        <v>0</v>
      </c>
      <c r="G3" s="82"/>
    </row>
    <row r="4" spans="1:7" ht="18.75" customHeight="1" thickBot="1">
      <c r="A4" s="75"/>
      <c r="B4" s="76"/>
      <c r="C4" s="78"/>
      <c r="D4" s="7" t="s">
        <v>8</v>
      </c>
      <c r="E4" s="4" t="s">
        <v>1</v>
      </c>
      <c r="F4" s="6" t="s">
        <v>8</v>
      </c>
      <c r="G4" s="5" t="s">
        <v>1</v>
      </c>
    </row>
    <row r="5" spans="1:7" ht="26.25" customHeight="1" thickTop="1">
      <c r="A5" s="64" t="s">
        <v>11</v>
      </c>
      <c r="B5" s="65"/>
      <c r="C5" s="34">
        <f aca="true" t="shared" si="0" ref="C5:C30">D5+F5</f>
        <v>121431</v>
      </c>
      <c r="D5" s="43">
        <v>66925</v>
      </c>
      <c r="E5" s="13" t="s">
        <v>18</v>
      </c>
      <c r="F5" s="60">
        <v>54506</v>
      </c>
      <c r="G5" s="23" t="s">
        <v>18</v>
      </c>
    </row>
    <row r="6" spans="1:7" ht="26.25" customHeight="1">
      <c r="A6" s="66" t="s">
        <v>9</v>
      </c>
      <c r="B6" s="67"/>
      <c r="C6" s="35">
        <f t="shared" si="0"/>
        <v>40302.4</v>
      </c>
      <c r="D6" s="44">
        <f>SUM(D7:D17)</f>
        <v>13580</v>
      </c>
      <c r="E6" s="14"/>
      <c r="F6" s="52">
        <f>SUM(F7:F17)</f>
        <v>26722.4</v>
      </c>
      <c r="G6" s="24"/>
    </row>
    <row r="7" spans="1:7" ht="26.25" customHeight="1">
      <c r="A7" s="2"/>
      <c r="B7" s="9" t="s">
        <v>19</v>
      </c>
      <c r="C7" s="36">
        <f t="shared" si="0"/>
        <v>24727</v>
      </c>
      <c r="D7" s="45">
        <v>8200</v>
      </c>
      <c r="E7" s="15" t="s">
        <v>20</v>
      </c>
      <c r="F7" s="53">
        <v>16527</v>
      </c>
      <c r="G7" s="25" t="s">
        <v>21</v>
      </c>
    </row>
    <row r="8" spans="1:7" ht="26.25" customHeight="1">
      <c r="A8" s="2"/>
      <c r="B8" s="10" t="s">
        <v>22</v>
      </c>
      <c r="C8" s="37">
        <f t="shared" si="0"/>
        <v>1814.4</v>
      </c>
      <c r="D8" s="46"/>
      <c r="E8" s="16"/>
      <c r="F8" s="54">
        <v>1814.4</v>
      </c>
      <c r="G8" s="33" t="s">
        <v>24</v>
      </c>
    </row>
    <row r="9" spans="1:7" ht="26.25" customHeight="1">
      <c r="A9" s="2"/>
      <c r="B9" s="10" t="s">
        <v>32</v>
      </c>
      <c r="C9" s="37">
        <f t="shared" si="0"/>
        <v>3200</v>
      </c>
      <c r="D9" s="46">
        <v>1600</v>
      </c>
      <c r="E9" s="16" t="s">
        <v>39</v>
      </c>
      <c r="F9" s="54">
        <v>1600</v>
      </c>
      <c r="G9" s="26" t="s">
        <v>37</v>
      </c>
    </row>
    <row r="10" spans="1:7" ht="26.25" customHeight="1">
      <c r="A10" s="2"/>
      <c r="B10" s="10" t="s">
        <v>45</v>
      </c>
      <c r="C10" s="37">
        <f t="shared" si="0"/>
        <v>2400</v>
      </c>
      <c r="D10" s="46">
        <v>1200</v>
      </c>
      <c r="E10" s="16" t="s">
        <v>39</v>
      </c>
      <c r="F10" s="54">
        <v>1200</v>
      </c>
      <c r="G10" s="26" t="s">
        <v>38</v>
      </c>
    </row>
    <row r="11" spans="1:7" ht="26.25" customHeight="1">
      <c r="A11" s="2"/>
      <c r="B11" s="10" t="s">
        <v>33</v>
      </c>
      <c r="C11" s="37">
        <f t="shared" si="0"/>
        <v>1160</v>
      </c>
      <c r="D11" s="46">
        <v>580</v>
      </c>
      <c r="E11" s="16" t="s">
        <v>39</v>
      </c>
      <c r="F11" s="54">
        <v>580</v>
      </c>
      <c r="G11" s="26" t="s">
        <v>38</v>
      </c>
    </row>
    <row r="12" spans="1:7" ht="26.25" customHeight="1">
      <c r="A12" s="2"/>
      <c r="B12" s="10" t="s">
        <v>34</v>
      </c>
      <c r="C12" s="37">
        <f t="shared" si="0"/>
        <v>2970</v>
      </c>
      <c r="D12" s="46">
        <v>270</v>
      </c>
      <c r="E12" s="16" t="s">
        <v>40</v>
      </c>
      <c r="F12" s="54">
        <v>2700</v>
      </c>
      <c r="G12" s="26" t="s">
        <v>38</v>
      </c>
    </row>
    <row r="13" spans="1:7" ht="26.25" customHeight="1">
      <c r="A13" s="2"/>
      <c r="B13" s="10" t="s">
        <v>35</v>
      </c>
      <c r="C13" s="37">
        <f t="shared" si="0"/>
        <v>2700</v>
      </c>
      <c r="D13" s="46">
        <v>1350</v>
      </c>
      <c r="E13" s="16" t="s">
        <v>39</v>
      </c>
      <c r="F13" s="54">
        <v>1350</v>
      </c>
      <c r="G13" s="26" t="s">
        <v>38</v>
      </c>
    </row>
    <row r="14" spans="1:7" ht="26.25" customHeight="1">
      <c r="A14" s="2"/>
      <c r="B14" s="10" t="s">
        <v>36</v>
      </c>
      <c r="C14" s="37">
        <f t="shared" si="0"/>
        <v>1331</v>
      </c>
      <c r="D14" s="46">
        <v>380</v>
      </c>
      <c r="E14" s="16" t="s">
        <v>41</v>
      </c>
      <c r="F14" s="54">
        <v>951</v>
      </c>
      <c r="G14" s="26" t="s">
        <v>38</v>
      </c>
    </row>
    <row r="15" spans="1:7" ht="26.25" customHeight="1">
      <c r="A15" s="2"/>
      <c r="B15" s="10"/>
      <c r="C15" s="37">
        <f t="shared" si="0"/>
        <v>0</v>
      </c>
      <c r="D15" s="46"/>
      <c r="E15" s="16"/>
      <c r="F15" s="54"/>
      <c r="G15" s="26"/>
    </row>
    <row r="16" spans="1:7" ht="26.25" customHeight="1">
      <c r="A16" s="2"/>
      <c r="B16" s="10"/>
      <c r="C16" s="37">
        <f t="shared" si="0"/>
        <v>0</v>
      </c>
      <c r="D16" s="46"/>
      <c r="E16" s="16"/>
      <c r="F16" s="54"/>
      <c r="G16" s="26"/>
    </row>
    <row r="17" spans="1:7" ht="26.25" customHeight="1">
      <c r="A17" s="3"/>
      <c r="B17" s="11"/>
      <c r="C17" s="38">
        <f t="shared" si="0"/>
        <v>0</v>
      </c>
      <c r="D17" s="47"/>
      <c r="E17" s="17"/>
      <c r="F17" s="55"/>
      <c r="G17" s="27"/>
    </row>
    <row r="18" spans="1:7" ht="37.5" customHeight="1">
      <c r="A18" s="68" t="s">
        <v>12</v>
      </c>
      <c r="B18" s="69"/>
      <c r="C18" s="39">
        <f t="shared" si="0"/>
        <v>75237</v>
      </c>
      <c r="D18" s="48">
        <v>24576</v>
      </c>
      <c r="E18" s="18" t="s">
        <v>52</v>
      </c>
      <c r="F18" s="56">
        <v>50661</v>
      </c>
      <c r="G18" s="28" t="s">
        <v>25</v>
      </c>
    </row>
    <row r="19" spans="1:7" ht="26.25" customHeight="1">
      <c r="A19" s="68" t="s">
        <v>13</v>
      </c>
      <c r="B19" s="69"/>
      <c r="C19" s="39">
        <f t="shared" si="0"/>
        <v>98287</v>
      </c>
      <c r="D19" s="48">
        <f>SUM(D20:D24)</f>
        <v>47042</v>
      </c>
      <c r="E19" s="19"/>
      <c r="F19" s="56">
        <f>SUM(F20:F24)</f>
        <v>51245</v>
      </c>
      <c r="G19" s="29"/>
    </row>
    <row r="20" spans="1:7" ht="26.25" customHeight="1">
      <c r="A20" s="2"/>
      <c r="B20" s="9" t="s">
        <v>26</v>
      </c>
      <c r="C20" s="36">
        <f t="shared" si="0"/>
        <v>78861</v>
      </c>
      <c r="D20" s="45">
        <v>37329</v>
      </c>
      <c r="E20" s="15" t="s">
        <v>27</v>
      </c>
      <c r="F20" s="53">
        <v>41532</v>
      </c>
      <c r="G20" s="25" t="s">
        <v>46</v>
      </c>
    </row>
    <row r="21" spans="1:7" ht="26.25" customHeight="1">
      <c r="A21" s="2"/>
      <c r="B21" s="10" t="s">
        <v>29</v>
      </c>
      <c r="C21" s="37">
        <f t="shared" si="0"/>
        <v>19426</v>
      </c>
      <c r="D21" s="46">
        <v>9713</v>
      </c>
      <c r="E21" s="16" t="s">
        <v>31</v>
      </c>
      <c r="F21" s="54">
        <v>9713</v>
      </c>
      <c r="G21" s="26" t="s">
        <v>31</v>
      </c>
    </row>
    <row r="22" spans="1:7" ht="26.25" customHeight="1">
      <c r="A22" s="2"/>
      <c r="B22" s="10"/>
      <c r="C22" s="37">
        <f t="shared" si="0"/>
        <v>0</v>
      </c>
      <c r="D22" s="46"/>
      <c r="E22" s="16"/>
      <c r="F22" s="54"/>
      <c r="G22" s="26"/>
    </row>
    <row r="23" spans="1:7" ht="26.25" customHeight="1">
      <c r="A23" s="2"/>
      <c r="B23" s="10"/>
      <c r="C23" s="37">
        <f t="shared" si="0"/>
        <v>0</v>
      </c>
      <c r="D23" s="46"/>
      <c r="E23" s="16"/>
      <c r="F23" s="54"/>
      <c r="G23" s="26"/>
    </row>
    <row r="24" spans="1:7" ht="26.25" customHeight="1">
      <c r="A24" s="3"/>
      <c r="B24" s="11"/>
      <c r="C24" s="38">
        <f t="shared" si="0"/>
        <v>0</v>
      </c>
      <c r="D24" s="47"/>
      <c r="E24" s="17"/>
      <c r="F24" s="55"/>
      <c r="G24" s="27"/>
    </row>
    <row r="25" spans="1:7" ht="26.25" customHeight="1">
      <c r="A25" s="68" t="s">
        <v>10</v>
      </c>
      <c r="B25" s="69"/>
      <c r="C25" s="39">
        <f t="shared" si="0"/>
        <v>576</v>
      </c>
      <c r="D25" s="48">
        <f>SUM(D26:D29)</f>
        <v>288</v>
      </c>
      <c r="E25" s="19"/>
      <c r="F25" s="56">
        <f>SUM(F26:F29)</f>
        <v>288</v>
      </c>
      <c r="G25" s="29"/>
    </row>
    <row r="26" spans="1:7" ht="26.25" customHeight="1">
      <c r="A26" s="2"/>
      <c r="B26" s="9" t="s">
        <v>42</v>
      </c>
      <c r="C26" s="36">
        <f t="shared" si="0"/>
        <v>576</v>
      </c>
      <c r="D26" s="45">
        <v>288</v>
      </c>
      <c r="E26" s="15" t="s">
        <v>39</v>
      </c>
      <c r="F26" s="53">
        <v>288</v>
      </c>
      <c r="G26" s="25" t="s">
        <v>43</v>
      </c>
    </row>
    <row r="27" spans="1:7" ht="26.25" customHeight="1">
      <c r="A27" s="2"/>
      <c r="B27" s="10"/>
      <c r="C27" s="37">
        <f t="shared" si="0"/>
        <v>0</v>
      </c>
      <c r="D27" s="46"/>
      <c r="E27" s="16"/>
      <c r="F27" s="54"/>
      <c r="G27" s="26"/>
    </row>
    <row r="28" spans="1:7" ht="26.25" customHeight="1">
      <c r="A28" s="2"/>
      <c r="B28" s="10"/>
      <c r="C28" s="37">
        <f t="shared" si="0"/>
        <v>0</v>
      </c>
      <c r="D28" s="46"/>
      <c r="E28" s="16"/>
      <c r="F28" s="54"/>
      <c r="G28" s="26"/>
    </row>
    <row r="29" spans="1:7" ht="26.25" customHeight="1">
      <c r="A29" s="2"/>
      <c r="B29" s="12"/>
      <c r="C29" s="40">
        <f t="shared" si="0"/>
        <v>0</v>
      </c>
      <c r="D29" s="49"/>
      <c r="E29" s="20"/>
      <c r="F29" s="57"/>
      <c r="G29" s="30"/>
    </row>
    <row r="30" spans="1:7" ht="26.25" customHeight="1" thickBot="1">
      <c r="A30" s="70" t="s">
        <v>16</v>
      </c>
      <c r="B30" s="71"/>
      <c r="C30" s="41">
        <f t="shared" si="0"/>
        <v>86843</v>
      </c>
      <c r="D30" s="50"/>
      <c r="E30" s="21"/>
      <c r="F30" s="58">
        <v>86843</v>
      </c>
      <c r="G30" s="31" t="s">
        <v>44</v>
      </c>
    </row>
    <row r="31" spans="1:7" ht="26.25" customHeight="1" thickBot="1" thickTop="1">
      <c r="A31" s="62" t="s">
        <v>14</v>
      </c>
      <c r="B31" s="63"/>
      <c r="C31" s="42">
        <f>C25+C19+C18+C6+C5+C30</f>
        <v>422676.4</v>
      </c>
      <c r="D31" s="51">
        <f>D25+D19+D18+D6+D5</f>
        <v>152411</v>
      </c>
      <c r="E31" s="22"/>
      <c r="F31" s="59">
        <f>F25+F19+F18+F6+F5+F30</f>
        <v>270265.4</v>
      </c>
      <c r="G31" s="32"/>
    </row>
    <row r="32" spans="1:2" ht="15.75" customHeight="1">
      <c r="A32" s="1" t="s">
        <v>17</v>
      </c>
      <c r="B32" s="1" t="s">
        <v>2</v>
      </c>
    </row>
    <row r="33" ht="15.75" customHeight="1">
      <c r="B33" s="1" t="s">
        <v>3</v>
      </c>
    </row>
  </sheetData>
  <mergeCells count="12">
    <mergeCell ref="A31:B31"/>
    <mergeCell ref="A5:B5"/>
    <mergeCell ref="A6:B6"/>
    <mergeCell ref="A18:B18"/>
    <mergeCell ref="A19:B19"/>
    <mergeCell ref="A25:B25"/>
    <mergeCell ref="A30:B30"/>
    <mergeCell ref="A1:G1"/>
    <mergeCell ref="A3:B4"/>
    <mergeCell ref="C3:C4"/>
    <mergeCell ref="D3:E3"/>
    <mergeCell ref="F3:G3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landscape" paperSize="8" scale="6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3"/>
  <sheetViews>
    <sheetView view="pageBreakPreview" zoomScale="60" zoomScaleNormal="75" workbookViewId="0" topLeftCell="B13">
      <selection activeCell="A5" sqref="A5:B5"/>
    </sheetView>
  </sheetViews>
  <sheetFormatPr defaultColWidth="9.00390625" defaultRowHeight="13.5"/>
  <cols>
    <col min="1" max="1" width="3.375" style="1" customWidth="1"/>
    <col min="2" max="2" width="21.875" style="1" customWidth="1"/>
    <col min="3" max="4" width="14.625" style="1" customWidth="1"/>
    <col min="5" max="5" width="63.625" style="1" customWidth="1"/>
    <col min="6" max="6" width="14.625" style="1" customWidth="1"/>
    <col min="7" max="7" width="63.625" style="1" customWidth="1"/>
    <col min="8" max="16384" width="9.00390625" style="1" customWidth="1"/>
  </cols>
  <sheetData>
    <row r="1" spans="1:7" ht="18.75" customHeight="1">
      <c r="A1" s="72" t="s">
        <v>47</v>
      </c>
      <c r="B1" s="72"/>
      <c r="C1" s="72"/>
      <c r="D1" s="72"/>
      <c r="E1" s="72"/>
      <c r="F1" s="72"/>
      <c r="G1" s="72"/>
    </row>
    <row r="2" ht="15.75" customHeight="1" thickBot="1">
      <c r="G2" s="8" t="s">
        <v>4</v>
      </c>
    </row>
    <row r="3" spans="1:7" ht="18.75" customHeight="1">
      <c r="A3" s="73" t="s">
        <v>6</v>
      </c>
      <c r="B3" s="74"/>
      <c r="C3" s="77" t="s">
        <v>7</v>
      </c>
      <c r="D3" s="79" t="s">
        <v>5</v>
      </c>
      <c r="E3" s="80"/>
      <c r="F3" s="81" t="s">
        <v>0</v>
      </c>
      <c r="G3" s="82"/>
    </row>
    <row r="4" spans="1:7" ht="18.75" customHeight="1" thickBot="1">
      <c r="A4" s="75"/>
      <c r="B4" s="76"/>
      <c r="C4" s="78"/>
      <c r="D4" s="7" t="s">
        <v>8</v>
      </c>
      <c r="E4" s="4" t="s">
        <v>1</v>
      </c>
      <c r="F4" s="6" t="s">
        <v>8</v>
      </c>
      <c r="G4" s="5" t="s">
        <v>1</v>
      </c>
    </row>
    <row r="5" spans="1:7" ht="26.25" customHeight="1" thickTop="1">
      <c r="A5" s="64" t="s">
        <v>11</v>
      </c>
      <c r="B5" s="65"/>
      <c r="C5" s="34">
        <f aca="true" t="shared" si="0" ref="C5:C30">D5+F5</f>
        <v>121431</v>
      </c>
      <c r="D5" s="43">
        <v>66925</v>
      </c>
      <c r="E5" s="13" t="s">
        <v>18</v>
      </c>
      <c r="F5" s="60">
        <v>54506</v>
      </c>
      <c r="G5" s="23" t="s">
        <v>18</v>
      </c>
    </row>
    <row r="6" spans="1:7" ht="26.25" customHeight="1">
      <c r="A6" s="66" t="s">
        <v>9</v>
      </c>
      <c r="B6" s="67"/>
      <c r="C6" s="35">
        <f t="shared" si="0"/>
        <v>40302.4</v>
      </c>
      <c r="D6" s="44">
        <f>SUM(D7:D17)</f>
        <v>13580</v>
      </c>
      <c r="E6" s="14"/>
      <c r="F6" s="52">
        <f>SUM(F7:F17)</f>
        <v>26722.4</v>
      </c>
      <c r="G6" s="24"/>
    </row>
    <row r="7" spans="1:7" ht="26.25" customHeight="1">
      <c r="A7" s="2"/>
      <c r="B7" s="9" t="s">
        <v>19</v>
      </c>
      <c r="C7" s="36">
        <f t="shared" si="0"/>
        <v>24727</v>
      </c>
      <c r="D7" s="45">
        <v>8200</v>
      </c>
      <c r="E7" s="15" t="s">
        <v>20</v>
      </c>
      <c r="F7" s="53">
        <v>16527</v>
      </c>
      <c r="G7" s="25" t="s">
        <v>21</v>
      </c>
    </row>
    <row r="8" spans="1:7" ht="26.25" customHeight="1">
      <c r="A8" s="2"/>
      <c r="B8" s="10" t="s">
        <v>22</v>
      </c>
      <c r="C8" s="37">
        <f t="shared" si="0"/>
        <v>1814.4</v>
      </c>
      <c r="D8" s="46"/>
      <c r="E8" s="16"/>
      <c r="F8" s="54">
        <v>1814.4</v>
      </c>
      <c r="G8" s="33" t="s">
        <v>24</v>
      </c>
    </row>
    <row r="9" spans="1:7" ht="26.25" customHeight="1">
      <c r="A9" s="2"/>
      <c r="B9" s="10" t="s">
        <v>32</v>
      </c>
      <c r="C9" s="37">
        <f t="shared" si="0"/>
        <v>3200</v>
      </c>
      <c r="D9" s="46">
        <v>1600</v>
      </c>
      <c r="E9" s="16" t="s">
        <v>39</v>
      </c>
      <c r="F9" s="54">
        <v>1600</v>
      </c>
      <c r="G9" s="26" t="s">
        <v>37</v>
      </c>
    </row>
    <row r="10" spans="1:7" ht="26.25" customHeight="1">
      <c r="A10" s="2"/>
      <c r="B10" s="10" t="s">
        <v>45</v>
      </c>
      <c r="C10" s="37">
        <f t="shared" si="0"/>
        <v>2400</v>
      </c>
      <c r="D10" s="46">
        <v>1200</v>
      </c>
      <c r="E10" s="16" t="s">
        <v>39</v>
      </c>
      <c r="F10" s="54">
        <v>1200</v>
      </c>
      <c r="G10" s="26" t="s">
        <v>38</v>
      </c>
    </row>
    <row r="11" spans="1:7" ht="26.25" customHeight="1">
      <c r="A11" s="2"/>
      <c r="B11" s="10" t="s">
        <v>33</v>
      </c>
      <c r="C11" s="37">
        <f t="shared" si="0"/>
        <v>1160</v>
      </c>
      <c r="D11" s="46">
        <v>580</v>
      </c>
      <c r="E11" s="16" t="s">
        <v>39</v>
      </c>
      <c r="F11" s="54">
        <v>580</v>
      </c>
      <c r="G11" s="26" t="s">
        <v>38</v>
      </c>
    </row>
    <row r="12" spans="1:7" ht="26.25" customHeight="1">
      <c r="A12" s="2"/>
      <c r="B12" s="10" t="s">
        <v>34</v>
      </c>
      <c r="C12" s="37">
        <f t="shared" si="0"/>
        <v>2970</v>
      </c>
      <c r="D12" s="46">
        <v>270</v>
      </c>
      <c r="E12" s="16" t="s">
        <v>40</v>
      </c>
      <c r="F12" s="54">
        <v>2700</v>
      </c>
      <c r="G12" s="26" t="s">
        <v>38</v>
      </c>
    </row>
    <row r="13" spans="1:7" ht="26.25" customHeight="1">
      <c r="A13" s="2"/>
      <c r="B13" s="10" t="s">
        <v>35</v>
      </c>
      <c r="C13" s="37">
        <f t="shared" si="0"/>
        <v>2700</v>
      </c>
      <c r="D13" s="46">
        <v>1350</v>
      </c>
      <c r="E13" s="16" t="s">
        <v>39</v>
      </c>
      <c r="F13" s="54">
        <v>1350</v>
      </c>
      <c r="G13" s="26" t="s">
        <v>38</v>
      </c>
    </row>
    <row r="14" spans="1:7" ht="26.25" customHeight="1">
      <c r="A14" s="2"/>
      <c r="B14" s="10" t="s">
        <v>36</v>
      </c>
      <c r="C14" s="37">
        <f t="shared" si="0"/>
        <v>1331</v>
      </c>
      <c r="D14" s="46">
        <v>380</v>
      </c>
      <c r="E14" s="16" t="s">
        <v>41</v>
      </c>
      <c r="F14" s="54">
        <v>951</v>
      </c>
      <c r="G14" s="26" t="s">
        <v>38</v>
      </c>
    </row>
    <row r="15" spans="1:7" ht="26.25" customHeight="1">
      <c r="A15" s="2"/>
      <c r="B15" s="10"/>
      <c r="C15" s="37">
        <f t="shared" si="0"/>
        <v>0</v>
      </c>
      <c r="D15" s="46"/>
      <c r="E15" s="16"/>
      <c r="F15" s="54"/>
      <c r="G15" s="26"/>
    </row>
    <row r="16" spans="1:7" ht="26.25" customHeight="1">
      <c r="A16" s="2"/>
      <c r="B16" s="10"/>
      <c r="C16" s="37">
        <f t="shared" si="0"/>
        <v>0</v>
      </c>
      <c r="D16" s="46"/>
      <c r="E16" s="16"/>
      <c r="F16" s="54"/>
      <c r="G16" s="26"/>
    </row>
    <row r="17" spans="1:7" ht="26.25" customHeight="1">
      <c r="A17" s="3"/>
      <c r="B17" s="11"/>
      <c r="C17" s="38">
        <f t="shared" si="0"/>
        <v>0</v>
      </c>
      <c r="D17" s="47"/>
      <c r="E17" s="17"/>
      <c r="F17" s="55"/>
      <c r="G17" s="27"/>
    </row>
    <row r="18" spans="1:7" ht="37.5" customHeight="1">
      <c r="A18" s="68" t="s">
        <v>12</v>
      </c>
      <c r="B18" s="69"/>
      <c r="C18" s="39">
        <f t="shared" si="0"/>
        <v>75237</v>
      </c>
      <c r="D18" s="48">
        <v>24576</v>
      </c>
      <c r="E18" s="18" t="s">
        <v>52</v>
      </c>
      <c r="F18" s="56">
        <v>50661</v>
      </c>
      <c r="G18" s="28" t="s">
        <v>25</v>
      </c>
    </row>
    <row r="19" spans="1:7" ht="26.25" customHeight="1">
      <c r="A19" s="68" t="s">
        <v>13</v>
      </c>
      <c r="B19" s="69"/>
      <c r="C19" s="39">
        <f t="shared" si="0"/>
        <v>100734</v>
      </c>
      <c r="D19" s="48">
        <f>SUM(D20:D24)</f>
        <v>46026</v>
      </c>
      <c r="E19" s="19"/>
      <c r="F19" s="56">
        <f>SUM(F20:F24)</f>
        <v>54708</v>
      </c>
      <c r="G19" s="29"/>
    </row>
    <row r="20" spans="1:7" ht="26.25" customHeight="1">
      <c r="A20" s="2"/>
      <c r="B20" s="9" t="s">
        <v>26</v>
      </c>
      <c r="C20" s="36">
        <f t="shared" si="0"/>
        <v>81308</v>
      </c>
      <c r="D20" s="45">
        <v>36313</v>
      </c>
      <c r="E20" s="15" t="s">
        <v>28</v>
      </c>
      <c r="F20" s="53">
        <v>44995</v>
      </c>
      <c r="G20" s="25" t="s">
        <v>48</v>
      </c>
    </row>
    <row r="21" spans="1:7" ht="26.25" customHeight="1">
      <c r="A21" s="2"/>
      <c r="B21" s="10" t="s">
        <v>29</v>
      </c>
      <c r="C21" s="37">
        <f t="shared" si="0"/>
        <v>19426</v>
      </c>
      <c r="D21" s="46">
        <v>9713</v>
      </c>
      <c r="E21" s="16" t="s">
        <v>31</v>
      </c>
      <c r="F21" s="54">
        <v>9713</v>
      </c>
      <c r="G21" s="26" t="s">
        <v>31</v>
      </c>
    </row>
    <row r="22" spans="1:7" ht="26.25" customHeight="1">
      <c r="A22" s="2"/>
      <c r="B22" s="10"/>
      <c r="C22" s="37">
        <f t="shared" si="0"/>
        <v>0</v>
      </c>
      <c r="D22" s="46"/>
      <c r="E22" s="16"/>
      <c r="F22" s="54"/>
      <c r="G22" s="26"/>
    </row>
    <row r="23" spans="1:7" ht="26.25" customHeight="1">
      <c r="A23" s="2"/>
      <c r="B23" s="10"/>
      <c r="C23" s="37">
        <f t="shared" si="0"/>
        <v>0</v>
      </c>
      <c r="D23" s="46"/>
      <c r="E23" s="16"/>
      <c r="F23" s="54"/>
      <c r="G23" s="26"/>
    </row>
    <row r="24" spans="1:7" ht="26.25" customHeight="1">
      <c r="A24" s="3"/>
      <c r="B24" s="11"/>
      <c r="C24" s="38">
        <f t="shared" si="0"/>
        <v>0</v>
      </c>
      <c r="D24" s="47"/>
      <c r="E24" s="17"/>
      <c r="F24" s="55"/>
      <c r="G24" s="27"/>
    </row>
    <row r="25" spans="1:7" ht="26.25" customHeight="1">
      <c r="A25" s="68" t="s">
        <v>10</v>
      </c>
      <c r="B25" s="69"/>
      <c r="C25" s="39">
        <f t="shared" si="0"/>
        <v>576</v>
      </c>
      <c r="D25" s="48">
        <f>SUM(D26:D29)</f>
        <v>288</v>
      </c>
      <c r="E25" s="19"/>
      <c r="F25" s="56">
        <f>SUM(F26:F29)</f>
        <v>288</v>
      </c>
      <c r="G25" s="29"/>
    </row>
    <row r="26" spans="1:7" ht="26.25" customHeight="1">
      <c r="A26" s="2"/>
      <c r="B26" s="9" t="s">
        <v>42</v>
      </c>
      <c r="C26" s="36">
        <f t="shared" si="0"/>
        <v>576</v>
      </c>
      <c r="D26" s="45">
        <v>288</v>
      </c>
      <c r="E26" s="15" t="s">
        <v>39</v>
      </c>
      <c r="F26" s="53">
        <v>288</v>
      </c>
      <c r="G26" s="25" t="s">
        <v>43</v>
      </c>
    </row>
    <row r="27" spans="1:7" ht="26.25" customHeight="1">
      <c r="A27" s="2"/>
      <c r="B27" s="10"/>
      <c r="C27" s="37">
        <f t="shared" si="0"/>
        <v>0</v>
      </c>
      <c r="D27" s="46"/>
      <c r="E27" s="16"/>
      <c r="F27" s="54"/>
      <c r="G27" s="26"/>
    </row>
    <row r="28" spans="1:7" ht="26.25" customHeight="1">
      <c r="A28" s="2"/>
      <c r="B28" s="10"/>
      <c r="C28" s="37">
        <f t="shared" si="0"/>
        <v>0</v>
      </c>
      <c r="D28" s="46"/>
      <c r="E28" s="16"/>
      <c r="F28" s="54"/>
      <c r="G28" s="26"/>
    </row>
    <row r="29" spans="1:7" ht="26.25" customHeight="1">
      <c r="A29" s="2"/>
      <c r="B29" s="12"/>
      <c r="C29" s="40">
        <f t="shared" si="0"/>
        <v>0</v>
      </c>
      <c r="D29" s="49"/>
      <c r="E29" s="20"/>
      <c r="F29" s="57"/>
      <c r="G29" s="30"/>
    </row>
    <row r="30" spans="1:7" ht="26.25" customHeight="1" thickBot="1">
      <c r="A30" s="70" t="s">
        <v>16</v>
      </c>
      <c r="B30" s="71"/>
      <c r="C30" s="41">
        <f t="shared" si="0"/>
        <v>86843</v>
      </c>
      <c r="D30" s="50"/>
      <c r="E30" s="21"/>
      <c r="F30" s="58">
        <v>86843</v>
      </c>
      <c r="G30" s="31" t="s">
        <v>44</v>
      </c>
    </row>
    <row r="31" spans="1:7" ht="26.25" customHeight="1" thickBot="1" thickTop="1">
      <c r="A31" s="62" t="s">
        <v>14</v>
      </c>
      <c r="B31" s="63"/>
      <c r="C31" s="42">
        <f>C25+C19+C18+C6+C5+C30</f>
        <v>425123.4</v>
      </c>
      <c r="D31" s="51">
        <f>D25+D19+D18+D6+D5</f>
        <v>151395</v>
      </c>
      <c r="E31" s="22"/>
      <c r="F31" s="59">
        <f>F25+F19+F18+F6+F5+F30</f>
        <v>273728.4</v>
      </c>
      <c r="G31" s="32"/>
    </row>
    <row r="32" spans="1:2" ht="15.75" customHeight="1">
      <c r="A32" s="1" t="s">
        <v>17</v>
      </c>
      <c r="B32" s="1" t="s">
        <v>2</v>
      </c>
    </row>
    <row r="33" ht="15.75" customHeight="1">
      <c r="B33" s="1" t="s">
        <v>3</v>
      </c>
    </row>
  </sheetData>
  <mergeCells count="12">
    <mergeCell ref="A1:G1"/>
    <mergeCell ref="A3:B4"/>
    <mergeCell ref="C3:C4"/>
    <mergeCell ref="D3:E3"/>
    <mergeCell ref="F3:G3"/>
    <mergeCell ref="A31:B31"/>
    <mergeCell ref="A5:B5"/>
    <mergeCell ref="A6:B6"/>
    <mergeCell ref="A18:B18"/>
    <mergeCell ref="A19:B19"/>
    <mergeCell ref="A25:B25"/>
    <mergeCell ref="A30:B30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landscape" paperSize="8" scale="6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3"/>
  <sheetViews>
    <sheetView tabSelected="1" view="pageBreakPreview" zoomScale="60" zoomScaleNormal="75" workbookViewId="0" topLeftCell="B10">
      <selection activeCell="A5" sqref="A5:B5"/>
    </sheetView>
  </sheetViews>
  <sheetFormatPr defaultColWidth="9.00390625" defaultRowHeight="13.5"/>
  <cols>
    <col min="1" max="1" width="3.375" style="1" customWidth="1"/>
    <col min="2" max="2" width="21.875" style="1" customWidth="1"/>
    <col min="3" max="4" width="14.625" style="1" customWidth="1"/>
    <col min="5" max="5" width="63.625" style="1" customWidth="1"/>
    <col min="6" max="6" width="14.625" style="1" customWidth="1"/>
    <col min="7" max="7" width="63.625" style="1" customWidth="1"/>
    <col min="8" max="16384" width="9.00390625" style="1" customWidth="1"/>
  </cols>
  <sheetData>
    <row r="1" spans="1:7" ht="18.75" customHeight="1">
      <c r="A1" s="72" t="s">
        <v>49</v>
      </c>
      <c r="B1" s="72"/>
      <c r="C1" s="72"/>
      <c r="D1" s="72"/>
      <c r="E1" s="72"/>
      <c r="F1" s="72"/>
      <c r="G1" s="72"/>
    </row>
    <row r="2" ht="15.75" customHeight="1" thickBot="1">
      <c r="G2" s="8" t="s">
        <v>4</v>
      </c>
    </row>
    <row r="3" spans="1:7" ht="18.75" customHeight="1">
      <c r="A3" s="73" t="s">
        <v>6</v>
      </c>
      <c r="B3" s="74"/>
      <c r="C3" s="77" t="s">
        <v>7</v>
      </c>
      <c r="D3" s="79" t="s">
        <v>5</v>
      </c>
      <c r="E3" s="80"/>
      <c r="F3" s="81" t="s">
        <v>0</v>
      </c>
      <c r="G3" s="82"/>
    </row>
    <row r="4" spans="1:7" ht="18.75" customHeight="1" thickBot="1">
      <c r="A4" s="75"/>
      <c r="B4" s="76"/>
      <c r="C4" s="78"/>
      <c r="D4" s="7" t="s">
        <v>8</v>
      </c>
      <c r="E4" s="4" t="s">
        <v>1</v>
      </c>
      <c r="F4" s="6" t="s">
        <v>8</v>
      </c>
      <c r="G4" s="5" t="s">
        <v>1</v>
      </c>
    </row>
    <row r="5" spans="1:7" ht="26.25" customHeight="1" thickTop="1">
      <c r="A5" s="64" t="s">
        <v>11</v>
      </c>
      <c r="B5" s="65"/>
      <c r="C5" s="34">
        <f aca="true" t="shared" si="0" ref="C5:C30">D5+F5</f>
        <v>121431</v>
      </c>
      <c r="D5" s="43">
        <v>66925</v>
      </c>
      <c r="E5" s="13" t="s">
        <v>18</v>
      </c>
      <c r="F5" s="60">
        <v>54506</v>
      </c>
      <c r="G5" s="23" t="s">
        <v>18</v>
      </c>
    </row>
    <row r="6" spans="1:7" ht="26.25" customHeight="1">
      <c r="A6" s="66" t="s">
        <v>9</v>
      </c>
      <c r="B6" s="67"/>
      <c r="C6" s="35">
        <f t="shared" si="0"/>
        <v>40302.4</v>
      </c>
      <c r="D6" s="44">
        <f>SUM(D7:D17)</f>
        <v>13580</v>
      </c>
      <c r="E6" s="14"/>
      <c r="F6" s="52">
        <f>SUM(F7:F17)</f>
        <v>26722.4</v>
      </c>
      <c r="G6" s="24"/>
    </row>
    <row r="7" spans="1:7" ht="26.25" customHeight="1">
      <c r="A7" s="2"/>
      <c r="B7" s="9" t="s">
        <v>19</v>
      </c>
      <c r="C7" s="36">
        <f t="shared" si="0"/>
        <v>24727</v>
      </c>
      <c r="D7" s="45">
        <v>8200</v>
      </c>
      <c r="E7" s="15" t="s">
        <v>20</v>
      </c>
      <c r="F7" s="53">
        <v>16527</v>
      </c>
      <c r="G7" s="25" t="s">
        <v>21</v>
      </c>
    </row>
    <row r="8" spans="1:7" ht="26.25" customHeight="1">
      <c r="A8" s="2"/>
      <c r="B8" s="10" t="s">
        <v>22</v>
      </c>
      <c r="C8" s="37">
        <f t="shared" si="0"/>
        <v>1814.4</v>
      </c>
      <c r="D8" s="46"/>
      <c r="E8" s="16"/>
      <c r="F8" s="54">
        <v>1814.4</v>
      </c>
      <c r="G8" s="33" t="s">
        <v>24</v>
      </c>
    </row>
    <row r="9" spans="1:7" ht="26.25" customHeight="1">
      <c r="A9" s="2"/>
      <c r="B9" s="10" t="s">
        <v>32</v>
      </c>
      <c r="C9" s="37">
        <f t="shared" si="0"/>
        <v>3200</v>
      </c>
      <c r="D9" s="46">
        <v>1600</v>
      </c>
      <c r="E9" s="16" t="s">
        <v>39</v>
      </c>
      <c r="F9" s="54">
        <v>1600</v>
      </c>
      <c r="G9" s="26" t="s">
        <v>37</v>
      </c>
    </row>
    <row r="10" spans="1:7" ht="26.25" customHeight="1">
      <c r="A10" s="2"/>
      <c r="B10" s="10" t="s">
        <v>45</v>
      </c>
      <c r="C10" s="37">
        <f t="shared" si="0"/>
        <v>2400</v>
      </c>
      <c r="D10" s="46">
        <v>1200</v>
      </c>
      <c r="E10" s="16" t="s">
        <v>39</v>
      </c>
      <c r="F10" s="54">
        <v>1200</v>
      </c>
      <c r="G10" s="26" t="s">
        <v>38</v>
      </c>
    </row>
    <row r="11" spans="1:7" ht="26.25" customHeight="1">
      <c r="A11" s="2"/>
      <c r="B11" s="10" t="s">
        <v>33</v>
      </c>
      <c r="C11" s="37">
        <f t="shared" si="0"/>
        <v>1160</v>
      </c>
      <c r="D11" s="46">
        <v>580</v>
      </c>
      <c r="E11" s="16" t="s">
        <v>39</v>
      </c>
      <c r="F11" s="54">
        <v>580</v>
      </c>
      <c r="G11" s="26" t="s">
        <v>38</v>
      </c>
    </row>
    <row r="12" spans="1:7" ht="26.25" customHeight="1">
      <c r="A12" s="2"/>
      <c r="B12" s="10" t="s">
        <v>34</v>
      </c>
      <c r="C12" s="37">
        <f t="shared" si="0"/>
        <v>2970</v>
      </c>
      <c r="D12" s="46">
        <v>270</v>
      </c>
      <c r="E12" s="16" t="s">
        <v>40</v>
      </c>
      <c r="F12" s="54">
        <v>2700</v>
      </c>
      <c r="G12" s="26" t="s">
        <v>38</v>
      </c>
    </row>
    <row r="13" spans="1:7" ht="26.25" customHeight="1">
      <c r="A13" s="2"/>
      <c r="B13" s="10" t="s">
        <v>35</v>
      </c>
      <c r="C13" s="37">
        <f t="shared" si="0"/>
        <v>2700</v>
      </c>
      <c r="D13" s="46">
        <v>1350</v>
      </c>
      <c r="E13" s="16" t="s">
        <v>39</v>
      </c>
      <c r="F13" s="54">
        <v>1350</v>
      </c>
      <c r="G13" s="26" t="s">
        <v>38</v>
      </c>
    </row>
    <row r="14" spans="1:7" ht="26.25" customHeight="1">
      <c r="A14" s="2"/>
      <c r="B14" s="10" t="s">
        <v>36</v>
      </c>
      <c r="C14" s="37">
        <f t="shared" si="0"/>
        <v>1331</v>
      </c>
      <c r="D14" s="46">
        <v>380</v>
      </c>
      <c r="E14" s="16" t="s">
        <v>41</v>
      </c>
      <c r="F14" s="54">
        <v>951</v>
      </c>
      <c r="G14" s="26" t="s">
        <v>38</v>
      </c>
    </row>
    <row r="15" spans="1:7" ht="26.25" customHeight="1">
      <c r="A15" s="2"/>
      <c r="B15" s="10"/>
      <c r="C15" s="37">
        <f t="shared" si="0"/>
        <v>0</v>
      </c>
      <c r="D15" s="46"/>
      <c r="E15" s="16"/>
      <c r="F15" s="54"/>
      <c r="G15" s="26"/>
    </row>
    <row r="16" spans="1:7" ht="26.25" customHeight="1">
      <c r="A16" s="2"/>
      <c r="B16" s="10"/>
      <c r="C16" s="37">
        <f t="shared" si="0"/>
        <v>0</v>
      </c>
      <c r="D16" s="46"/>
      <c r="E16" s="16"/>
      <c r="F16" s="54"/>
      <c r="G16" s="26"/>
    </row>
    <row r="17" spans="1:7" ht="26.25" customHeight="1">
      <c r="A17" s="3"/>
      <c r="B17" s="11"/>
      <c r="C17" s="38">
        <f t="shared" si="0"/>
        <v>0</v>
      </c>
      <c r="D17" s="47"/>
      <c r="E17" s="17"/>
      <c r="F17" s="55"/>
      <c r="G17" s="27"/>
    </row>
    <row r="18" spans="1:7" ht="37.5" customHeight="1">
      <c r="A18" s="68" t="s">
        <v>12</v>
      </c>
      <c r="B18" s="69"/>
      <c r="C18" s="39">
        <f t="shared" si="0"/>
        <v>75237</v>
      </c>
      <c r="D18" s="48">
        <v>24576</v>
      </c>
      <c r="E18" s="18" t="s">
        <v>52</v>
      </c>
      <c r="F18" s="56">
        <v>50661</v>
      </c>
      <c r="G18" s="28" t="s">
        <v>25</v>
      </c>
    </row>
    <row r="19" spans="1:7" ht="26.25" customHeight="1">
      <c r="A19" s="68" t="s">
        <v>13</v>
      </c>
      <c r="B19" s="69"/>
      <c r="C19" s="39">
        <f t="shared" si="0"/>
        <v>102147</v>
      </c>
      <c r="D19" s="48">
        <f>SUM(D20:D24)</f>
        <v>45950</v>
      </c>
      <c r="E19" s="19"/>
      <c r="F19" s="56">
        <f>SUM(F20:F24)</f>
        <v>56197</v>
      </c>
      <c r="G19" s="29"/>
    </row>
    <row r="20" spans="1:7" ht="26.25" customHeight="1">
      <c r="A20" s="2"/>
      <c r="B20" s="9" t="s">
        <v>26</v>
      </c>
      <c r="C20" s="36">
        <f t="shared" si="0"/>
        <v>82721</v>
      </c>
      <c r="D20" s="45">
        <v>36237</v>
      </c>
      <c r="E20" s="15" t="s">
        <v>30</v>
      </c>
      <c r="F20" s="53">
        <v>46484</v>
      </c>
      <c r="G20" s="25" t="s">
        <v>50</v>
      </c>
    </row>
    <row r="21" spans="1:7" ht="26.25" customHeight="1">
      <c r="A21" s="2"/>
      <c r="B21" s="10" t="s">
        <v>29</v>
      </c>
      <c r="C21" s="37">
        <f t="shared" si="0"/>
        <v>19426</v>
      </c>
      <c r="D21" s="46">
        <v>9713</v>
      </c>
      <c r="E21" s="16" t="s">
        <v>31</v>
      </c>
      <c r="F21" s="54">
        <v>9713</v>
      </c>
      <c r="G21" s="26" t="s">
        <v>31</v>
      </c>
    </row>
    <row r="22" spans="1:7" ht="26.25" customHeight="1">
      <c r="A22" s="2"/>
      <c r="B22" s="10"/>
      <c r="C22" s="37">
        <f t="shared" si="0"/>
        <v>0</v>
      </c>
      <c r="D22" s="46"/>
      <c r="E22" s="16"/>
      <c r="F22" s="54"/>
      <c r="G22" s="26"/>
    </row>
    <row r="23" spans="1:7" ht="26.25" customHeight="1">
      <c r="A23" s="2"/>
      <c r="B23" s="10"/>
      <c r="C23" s="37">
        <f t="shared" si="0"/>
        <v>0</v>
      </c>
      <c r="D23" s="46"/>
      <c r="E23" s="16"/>
      <c r="F23" s="54"/>
      <c r="G23" s="26"/>
    </row>
    <row r="24" spans="1:7" ht="26.25" customHeight="1">
      <c r="A24" s="3"/>
      <c r="B24" s="11"/>
      <c r="C24" s="38">
        <f t="shared" si="0"/>
        <v>0</v>
      </c>
      <c r="D24" s="47"/>
      <c r="E24" s="17"/>
      <c r="F24" s="55"/>
      <c r="G24" s="27"/>
    </row>
    <row r="25" spans="1:7" ht="26.25" customHeight="1">
      <c r="A25" s="68" t="s">
        <v>10</v>
      </c>
      <c r="B25" s="69"/>
      <c r="C25" s="39">
        <f t="shared" si="0"/>
        <v>576</v>
      </c>
      <c r="D25" s="48">
        <f>SUM(D26:D29)</f>
        <v>288</v>
      </c>
      <c r="E25" s="19"/>
      <c r="F25" s="56">
        <f>SUM(F26:F29)</f>
        <v>288</v>
      </c>
      <c r="G25" s="29"/>
    </row>
    <row r="26" spans="1:7" ht="26.25" customHeight="1">
      <c r="A26" s="2"/>
      <c r="B26" s="9" t="s">
        <v>42</v>
      </c>
      <c r="C26" s="36">
        <f t="shared" si="0"/>
        <v>576</v>
      </c>
      <c r="D26" s="45">
        <v>288</v>
      </c>
      <c r="E26" s="15" t="s">
        <v>39</v>
      </c>
      <c r="F26" s="53">
        <v>288</v>
      </c>
      <c r="G26" s="25" t="s">
        <v>43</v>
      </c>
    </row>
    <row r="27" spans="1:7" ht="26.25" customHeight="1">
      <c r="A27" s="2"/>
      <c r="B27" s="10"/>
      <c r="C27" s="37">
        <f t="shared" si="0"/>
        <v>0</v>
      </c>
      <c r="D27" s="46"/>
      <c r="E27" s="16"/>
      <c r="F27" s="54"/>
      <c r="G27" s="26"/>
    </row>
    <row r="28" spans="1:7" ht="26.25" customHeight="1">
      <c r="A28" s="2"/>
      <c r="B28" s="10"/>
      <c r="C28" s="37">
        <f t="shared" si="0"/>
        <v>0</v>
      </c>
      <c r="D28" s="46"/>
      <c r="E28" s="16"/>
      <c r="F28" s="54"/>
      <c r="G28" s="26"/>
    </row>
    <row r="29" spans="1:7" ht="26.25" customHeight="1">
      <c r="A29" s="2"/>
      <c r="B29" s="12"/>
      <c r="C29" s="40">
        <f t="shared" si="0"/>
        <v>0</v>
      </c>
      <c r="D29" s="49"/>
      <c r="E29" s="20"/>
      <c r="F29" s="57"/>
      <c r="G29" s="30"/>
    </row>
    <row r="30" spans="1:7" ht="26.25" customHeight="1" thickBot="1">
      <c r="A30" s="70" t="s">
        <v>16</v>
      </c>
      <c r="B30" s="71"/>
      <c r="C30" s="41">
        <f t="shared" si="0"/>
        <v>86843</v>
      </c>
      <c r="D30" s="50"/>
      <c r="E30" s="21"/>
      <c r="F30" s="58">
        <v>86843</v>
      </c>
      <c r="G30" s="31" t="s">
        <v>44</v>
      </c>
    </row>
    <row r="31" spans="1:7" ht="26.25" customHeight="1" thickBot="1" thickTop="1">
      <c r="A31" s="62" t="s">
        <v>14</v>
      </c>
      <c r="B31" s="63"/>
      <c r="C31" s="42">
        <f>C25+C19+C18+C6+C5+C30</f>
        <v>426536.4</v>
      </c>
      <c r="D31" s="51">
        <f>D25+D19+D18+D6+D5</f>
        <v>151319</v>
      </c>
      <c r="E31" s="22"/>
      <c r="F31" s="59">
        <f>F25+F19+F18+F6+F5+F30</f>
        <v>275217.4</v>
      </c>
      <c r="G31" s="32"/>
    </row>
    <row r="32" spans="1:2" ht="15.75" customHeight="1">
      <c r="A32" s="1" t="s">
        <v>17</v>
      </c>
      <c r="B32" s="1" t="s">
        <v>2</v>
      </c>
    </row>
    <row r="33" ht="15.75" customHeight="1">
      <c r="B33" s="1" t="s">
        <v>3</v>
      </c>
    </row>
  </sheetData>
  <mergeCells count="12">
    <mergeCell ref="A31:B31"/>
    <mergeCell ref="A5:B5"/>
    <mergeCell ref="A6:B6"/>
    <mergeCell ref="A18:B18"/>
    <mergeCell ref="A19:B19"/>
    <mergeCell ref="A25:B25"/>
    <mergeCell ref="A30:B30"/>
    <mergeCell ref="A1:G1"/>
    <mergeCell ref="A3:B4"/>
    <mergeCell ref="C3:C4"/>
    <mergeCell ref="D3:E3"/>
    <mergeCell ref="F3:G3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landscape" paperSize="8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北九州市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北九州市</dc:creator>
  <cp:keywords/>
  <dc:description/>
  <cp:lastModifiedBy>古野陽一</cp:lastModifiedBy>
  <cp:lastPrinted>2005-06-14T02:49:33Z</cp:lastPrinted>
  <dcterms:created xsi:type="dcterms:W3CDTF">2005-03-24T11:06:48Z</dcterms:created>
  <dcterms:modified xsi:type="dcterms:W3CDTF">2005-09-02T20:52:51Z</dcterms:modified>
  <cp:category/>
  <cp:version/>
  <cp:contentType/>
  <cp:contentStatus/>
</cp:coreProperties>
</file>